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achelor-Schnitt" sheetId="1" r:id="rId1"/>
    <sheet name="Umrechnungstabellen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N26" i="1" l="1"/>
  <c r="M32" i="1" l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Q2" i="1" l="1"/>
  <c r="Q3" i="1" s="1"/>
  <c r="N8" i="1" l="1"/>
  <c r="N16" i="1"/>
  <c r="I3" i="1"/>
  <c r="M3" i="1" s="1"/>
  <c r="N3" i="1" s="1"/>
  <c r="I4" i="1"/>
  <c r="M4" i="1" s="1"/>
  <c r="N4" i="1" s="1"/>
  <c r="I5" i="1"/>
  <c r="I6" i="1"/>
  <c r="M6" i="1" s="1"/>
  <c r="N6" i="1" s="1"/>
  <c r="I7" i="1"/>
  <c r="M7" i="1" s="1"/>
  <c r="N7" i="1" s="1"/>
  <c r="I8" i="1"/>
  <c r="M8" i="1" s="1"/>
  <c r="I9" i="1"/>
  <c r="M9" i="1" s="1"/>
  <c r="N9" i="1" s="1"/>
  <c r="I10" i="1"/>
  <c r="M10" i="1" s="1"/>
  <c r="N10" i="1" s="1"/>
  <c r="I11" i="1"/>
  <c r="M11" i="1" s="1"/>
  <c r="N11" i="1" s="1"/>
  <c r="I12" i="1"/>
  <c r="M12" i="1" s="1"/>
  <c r="N12" i="1" s="1"/>
  <c r="I13" i="1"/>
  <c r="M13" i="1" s="1"/>
  <c r="N13" i="1" s="1"/>
  <c r="I14" i="1"/>
  <c r="M14" i="1" s="1"/>
  <c r="N14" i="1" s="1"/>
  <c r="I15" i="1"/>
  <c r="I16" i="1"/>
  <c r="M16" i="1" s="1"/>
  <c r="I17" i="1"/>
  <c r="M17" i="1" s="1"/>
  <c r="N17" i="1" s="1"/>
  <c r="I18" i="1"/>
  <c r="M18" i="1" s="1"/>
  <c r="N18" i="1" s="1"/>
  <c r="N19" i="1"/>
  <c r="N20" i="1"/>
  <c r="N21" i="1"/>
  <c r="N22" i="1"/>
  <c r="N23" i="1"/>
  <c r="N24" i="1"/>
  <c r="N25" i="1"/>
  <c r="M15" i="1" l="1"/>
  <c r="N15" i="1" s="1"/>
  <c r="Q10" i="1"/>
  <c r="Q11" i="1"/>
  <c r="M5" i="1"/>
  <c r="N5" i="1" s="1"/>
  <c r="D66" i="2"/>
  <c r="D76" i="2"/>
  <c r="D77" i="2"/>
  <c r="I2" i="1"/>
  <c r="E96" i="2"/>
  <c r="E97" i="2"/>
  <c r="E98" i="2"/>
  <c r="E99" i="2"/>
  <c r="E100" i="2"/>
  <c r="E101" i="2"/>
  <c r="D96" i="2"/>
  <c r="D97" i="2"/>
  <c r="D98" i="2"/>
  <c r="D99" i="2"/>
  <c r="D100" i="2"/>
  <c r="D101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64" i="2"/>
  <c r="D70" i="2"/>
  <c r="D78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73" i="2" l="1"/>
  <c r="D75" i="2"/>
  <c r="D72" i="2"/>
  <c r="D69" i="2"/>
  <c r="D68" i="2"/>
  <c r="D67" i="2"/>
  <c r="D65" i="2"/>
  <c r="D64" i="2"/>
  <c r="M2" i="1"/>
  <c r="N2" i="1" s="1"/>
  <c r="Q5" i="1" s="1"/>
  <c r="D74" i="2"/>
  <c r="D79" i="2"/>
  <c r="D80" i="2"/>
  <c r="D71" i="2"/>
  <c r="S10" i="1" l="1"/>
  <c r="Q7" i="1"/>
  <c r="S11" i="1"/>
  <c r="R5" i="1" l="1"/>
  <c r="R7" i="1"/>
</calcChain>
</file>

<file path=xl/sharedStrings.xml><?xml version="1.0" encoding="utf-8"?>
<sst xmlns="http://schemas.openxmlformats.org/spreadsheetml/2006/main" count="73" uniqueCount="47">
  <si>
    <t>VL1</t>
  </si>
  <si>
    <t>VL2</t>
  </si>
  <si>
    <t>S</t>
  </si>
  <si>
    <t>Statistik</t>
  </si>
  <si>
    <t>Entwicklung</t>
  </si>
  <si>
    <t>Differentielle</t>
  </si>
  <si>
    <t>Klinische</t>
  </si>
  <si>
    <t>CP</t>
  </si>
  <si>
    <t>Diagnostik</t>
  </si>
  <si>
    <t>ExPra</t>
  </si>
  <si>
    <t>%VL1</t>
  </si>
  <si>
    <t>%VL2</t>
  </si>
  <si>
    <t>%S</t>
  </si>
  <si>
    <t>Exakte Note</t>
  </si>
  <si>
    <t>Gerundete Note</t>
  </si>
  <si>
    <t>Allgemeine 2</t>
  </si>
  <si>
    <t>Allgemeine 1</t>
  </si>
  <si>
    <t>Biologische</t>
  </si>
  <si>
    <t>Jahr</t>
  </si>
  <si>
    <t>Sozialpsychologie</t>
  </si>
  <si>
    <t>Gewichtete Note</t>
  </si>
  <si>
    <t>A&amp;O</t>
  </si>
  <si>
    <t>BSc</t>
  </si>
  <si>
    <t>Testtheorie &amp; Testkonstruktion</t>
  </si>
  <si>
    <t>Ausklammern</t>
  </si>
  <si>
    <t>Korr BSc</t>
  </si>
  <si>
    <t>6CP</t>
  </si>
  <si>
    <t>9CP</t>
  </si>
  <si>
    <t>=</t>
  </si>
  <si>
    <t>Berechnen</t>
  </si>
  <si>
    <t>Ja</t>
  </si>
  <si>
    <t>Dropdown</t>
  </si>
  <si>
    <t>Nein</t>
  </si>
  <si>
    <t>Pädagogische</t>
  </si>
  <si>
    <t>WPM1 A</t>
  </si>
  <si>
    <t>WPM2 B</t>
  </si>
  <si>
    <t>WPM1 B</t>
  </si>
  <si>
    <t>WPM2 A</t>
  </si>
  <si>
    <t>WPM3 A</t>
  </si>
  <si>
    <t>WPM3 B</t>
  </si>
  <si>
    <t>Referenzfach</t>
  </si>
  <si>
    <t>x</t>
  </si>
  <si>
    <t>Abschlussmodul A</t>
  </si>
  <si>
    <t>Abschlussmodul B</t>
  </si>
  <si>
    <t>Thesis-Modul</t>
  </si>
  <si>
    <t>CP Gesamt</t>
  </si>
  <si>
    <t>inkl. Study Skills &amp;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</si>
</sst>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1" fillId="2" borderId="0" xfId="0" applyNumberFormat="1" applyFont="1" applyFill="1"/>
    <xf numFmtId="2" fontId="1" fillId="3" borderId="0" xfId="0" applyNumberFormat="1" applyFont="1" applyFill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D28" sqref="D28"/>
    </sheetView>
  </sheetViews>
  <sheetFormatPr baseColWidth="10" defaultRowHeight="15" x14ac:dyDescent="0.25"/>
  <cols>
    <col min="1" max="1" width="11.42578125" style="3"/>
    <col min="2" max="2" width="29.7109375" customWidth="1"/>
    <col min="3" max="3" width="11.42578125" bestFit="1" customWidth="1"/>
    <col min="4" max="4" width="14.42578125" style="15" customWidth="1"/>
    <col min="5" max="8" width="9.140625" style="15"/>
    <col min="9" max="9" width="13.5703125" style="6" customWidth="1"/>
    <col min="10" max="12" width="6.7109375" customWidth="1"/>
    <col min="13" max="13" width="12.42578125" customWidth="1"/>
    <col min="14" max="14" width="13.28515625" customWidth="1"/>
    <col min="15" max="15" width="9.140625"/>
    <col min="16" max="16" width="11.42578125" customWidth="1"/>
    <col min="17" max="17" width="9.140625"/>
    <col min="18" max="18" width="4.7109375" customWidth="1"/>
    <col min="19" max="19" width="28.42578125" customWidth="1"/>
  </cols>
  <sheetData>
    <row r="1" spans="1:19" s="12" customFormat="1" ht="33" customHeight="1" thickBot="1" x14ac:dyDescent="0.3">
      <c r="A1" s="9" t="s">
        <v>18</v>
      </c>
      <c r="B1" s="9"/>
      <c r="C1" s="9" t="s">
        <v>29</v>
      </c>
      <c r="D1" s="9" t="s">
        <v>24</v>
      </c>
      <c r="E1" s="9" t="s">
        <v>0</v>
      </c>
      <c r="F1" s="9" t="s">
        <v>1</v>
      </c>
      <c r="G1" s="9" t="s">
        <v>2</v>
      </c>
      <c r="H1" s="9" t="s">
        <v>7</v>
      </c>
      <c r="I1" s="10" t="s">
        <v>13</v>
      </c>
      <c r="J1" s="9" t="s">
        <v>10</v>
      </c>
      <c r="K1" s="9" t="s">
        <v>11</v>
      </c>
      <c r="L1" s="9" t="s">
        <v>12</v>
      </c>
      <c r="M1" s="11" t="s">
        <v>14</v>
      </c>
      <c r="N1" s="11" t="s">
        <v>20</v>
      </c>
    </row>
    <row r="2" spans="1:19" ht="15.75" thickTop="1" x14ac:dyDescent="0.25">
      <c r="A2" s="3">
        <v>1</v>
      </c>
      <c r="B2" s="13" t="s">
        <v>17</v>
      </c>
      <c r="C2" s="17" t="s">
        <v>30</v>
      </c>
      <c r="E2" s="15">
        <v>10</v>
      </c>
      <c r="G2" s="15">
        <v>3</v>
      </c>
      <c r="H2" s="15">
        <v>6</v>
      </c>
      <c r="I2" s="6">
        <f>IF(C2="Ja",IF(NOT(ISBLANK(E2)),E2*J2)+IF(NOT(ISBLANK(F2)),F2*K2)+IF(NOT(ISBLANK(G2)),G2*L2),"")</f>
        <v>7.9</v>
      </c>
      <c r="J2" s="1">
        <v>0.7</v>
      </c>
      <c r="K2" s="2"/>
      <c r="L2" s="1">
        <v>0.3</v>
      </c>
      <c r="M2">
        <f>IF(I2="","",ROUND(I2,0))</f>
        <v>8</v>
      </c>
      <c r="N2">
        <f>IF(C2="Ja",M2*H2,"")</f>
        <v>48</v>
      </c>
      <c r="P2" s="4" t="s">
        <v>7</v>
      </c>
      <c r="Q2" s="4">
        <f>SUMIF(C2:C30,"Ja",H2:H30)</f>
        <v>75</v>
      </c>
    </row>
    <row r="3" spans="1:19" x14ac:dyDescent="0.25">
      <c r="A3" s="3">
        <v>1</v>
      </c>
      <c r="B3" s="13" t="s">
        <v>15</v>
      </c>
      <c r="C3" s="17" t="s">
        <v>30</v>
      </c>
      <c r="E3" s="15">
        <v>8</v>
      </c>
      <c r="G3" s="15">
        <v>15</v>
      </c>
      <c r="H3" s="15">
        <v>6</v>
      </c>
      <c r="I3" s="6">
        <f t="shared" ref="I3:I31" si="0">IF(C3="Ja",IF(NOT(ISBLANK(E3)),E3*J3)+IF(NOT(ISBLANK(F3)),F3*K3)+IF(NOT(ISBLANK(G3)),G3*L3),"")</f>
        <v>10.1</v>
      </c>
      <c r="J3" s="1">
        <v>0.7</v>
      </c>
      <c r="K3" s="2"/>
      <c r="L3" s="1">
        <v>0.3</v>
      </c>
      <c r="M3">
        <f t="shared" ref="M3:M32" si="1">IF(I3="","",ROUND(I3,0))</f>
        <v>10</v>
      </c>
      <c r="N3">
        <f t="shared" ref="N3:N18" si="2">IF(C3="Ja",M3*H3,"")</f>
        <v>60</v>
      </c>
      <c r="P3" s="4" t="s">
        <v>45</v>
      </c>
      <c r="Q3" s="16">
        <f>Q2+9+12</f>
        <v>96</v>
      </c>
      <c r="S3" t="s">
        <v>46</v>
      </c>
    </row>
    <row r="4" spans="1:19" x14ac:dyDescent="0.25">
      <c r="A4" s="3">
        <v>1</v>
      </c>
      <c r="B4" s="13" t="s">
        <v>3</v>
      </c>
      <c r="C4" s="17" t="s">
        <v>30</v>
      </c>
      <c r="E4" s="15">
        <v>14</v>
      </c>
      <c r="F4" s="15">
        <v>14</v>
      </c>
      <c r="H4" s="15">
        <v>12</v>
      </c>
      <c r="I4" s="6">
        <f t="shared" si="0"/>
        <v>14</v>
      </c>
      <c r="J4" s="1">
        <v>0.5</v>
      </c>
      <c r="K4" s="1">
        <v>0.5</v>
      </c>
      <c r="L4" s="1"/>
      <c r="M4">
        <f t="shared" si="1"/>
        <v>14</v>
      </c>
      <c r="N4">
        <f t="shared" si="2"/>
        <v>168</v>
      </c>
    </row>
    <row r="5" spans="1:19" x14ac:dyDescent="0.25">
      <c r="A5" s="3">
        <v>1</v>
      </c>
      <c r="B5" s="13" t="s">
        <v>4</v>
      </c>
      <c r="C5" s="17" t="s">
        <v>30</v>
      </c>
      <c r="D5" s="15" t="s">
        <v>41</v>
      </c>
      <c r="E5" s="15">
        <v>10</v>
      </c>
      <c r="F5" s="15">
        <v>10</v>
      </c>
      <c r="G5" s="15">
        <v>10</v>
      </c>
      <c r="H5" s="15">
        <v>9</v>
      </c>
      <c r="I5" s="6">
        <f t="shared" si="0"/>
        <v>10</v>
      </c>
      <c r="J5" s="1">
        <v>0.35</v>
      </c>
      <c r="K5" s="1">
        <v>0.35</v>
      </c>
      <c r="L5" s="1">
        <v>0.3</v>
      </c>
      <c r="M5">
        <f t="shared" si="1"/>
        <v>10</v>
      </c>
      <c r="N5">
        <f t="shared" si="2"/>
        <v>90</v>
      </c>
      <c r="P5" s="4" t="s">
        <v>22</v>
      </c>
      <c r="Q5" s="7">
        <f>SUMIF(C2:C30,"Ja",N2:N30)/SUMIF(C2:C30,"Ja",H2:H30)</f>
        <v>8.64</v>
      </c>
      <c r="R5">
        <f>VLOOKUP(ROUND(Q5,1),Umrechnungstabellen!$A1:$B101,2,TRUE)</f>
        <v>2.9</v>
      </c>
      <c r="S5" s="5"/>
    </row>
    <row r="6" spans="1:19" x14ac:dyDescent="0.25">
      <c r="A6" s="3">
        <v>1</v>
      </c>
      <c r="B6" s="13" t="s">
        <v>5</v>
      </c>
      <c r="C6" s="17" t="s">
        <v>30</v>
      </c>
      <c r="E6" s="15">
        <v>12</v>
      </c>
      <c r="F6" s="15">
        <v>14</v>
      </c>
      <c r="G6" s="15">
        <v>13</v>
      </c>
      <c r="H6" s="15">
        <v>9</v>
      </c>
      <c r="I6" s="6">
        <f t="shared" si="0"/>
        <v>12.999999999999998</v>
      </c>
      <c r="J6" s="1">
        <v>0.35</v>
      </c>
      <c r="K6" s="1">
        <v>0.35</v>
      </c>
      <c r="L6" s="1">
        <v>0.3</v>
      </c>
      <c r="M6">
        <f t="shared" si="1"/>
        <v>13</v>
      </c>
      <c r="N6">
        <f t="shared" si="2"/>
        <v>117</v>
      </c>
      <c r="S6" s="5"/>
    </row>
    <row r="7" spans="1:19" x14ac:dyDescent="0.25">
      <c r="A7" s="3">
        <v>1</v>
      </c>
      <c r="B7" s="13" t="s">
        <v>16</v>
      </c>
      <c r="C7" s="17" t="s">
        <v>30</v>
      </c>
      <c r="D7" s="15" t="s">
        <v>41</v>
      </c>
      <c r="E7" s="15">
        <v>14</v>
      </c>
      <c r="F7" s="15">
        <v>13</v>
      </c>
      <c r="G7" s="15">
        <v>11</v>
      </c>
      <c r="H7" s="15">
        <v>9</v>
      </c>
      <c r="I7" s="6">
        <f t="shared" si="0"/>
        <v>12.75</v>
      </c>
      <c r="J7" s="1">
        <v>0.35</v>
      </c>
      <c r="K7" s="1">
        <v>0.35</v>
      </c>
      <c r="L7" s="1">
        <v>0.3</v>
      </c>
      <c r="M7">
        <f t="shared" si="1"/>
        <v>13</v>
      </c>
      <c r="N7">
        <f t="shared" si="2"/>
        <v>117</v>
      </c>
      <c r="P7" s="4" t="s">
        <v>25</v>
      </c>
      <c r="Q7" s="8">
        <f>SUMIFS(N2:N30,C2:C30,"Ja",D2:D30,"")/SUMIFS(H2:H30,C2:C30,"Ja",D2:D30,"")</f>
        <v>7.7368421052631575</v>
      </c>
      <c r="R7">
        <f>VLOOKUP(ROUND(Q7,1),Umrechnungstabellen!$A3:$B103,2,TRUE)</f>
        <v>3.1</v>
      </c>
      <c r="S7" s="5"/>
    </row>
    <row r="8" spans="1:19" x14ac:dyDescent="0.25">
      <c r="B8" s="13"/>
      <c r="C8" s="15"/>
      <c r="I8" s="6" t="str">
        <f t="shared" si="0"/>
        <v/>
      </c>
      <c r="J8" s="1"/>
      <c r="K8" s="1"/>
      <c r="L8" s="1"/>
      <c r="M8" t="str">
        <f t="shared" si="1"/>
        <v/>
      </c>
      <c r="N8" t="str">
        <f t="shared" si="2"/>
        <v/>
      </c>
    </row>
    <row r="9" spans="1:19" x14ac:dyDescent="0.25">
      <c r="A9" s="3">
        <v>2</v>
      </c>
      <c r="B9" s="13" t="s">
        <v>6</v>
      </c>
      <c r="C9" s="17" t="s">
        <v>32</v>
      </c>
      <c r="H9" s="15">
        <v>9</v>
      </c>
      <c r="I9" s="6" t="str">
        <f t="shared" si="0"/>
        <v/>
      </c>
      <c r="J9" s="1">
        <v>0.35</v>
      </c>
      <c r="K9" s="1">
        <v>0.35</v>
      </c>
      <c r="L9" s="1">
        <v>0.3</v>
      </c>
      <c r="M9" t="str">
        <f t="shared" si="1"/>
        <v/>
      </c>
      <c r="N9" t="str">
        <f t="shared" si="2"/>
        <v/>
      </c>
    </row>
    <row r="10" spans="1:19" x14ac:dyDescent="0.25">
      <c r="A10" s="3">
        <v>2</v>
      </c>
      <c r="B10" s="13" t="s">
        <v>8</v>
      </c>
      <c r="C10" s="17" t="s">
        <v>32</v>
      </c>
      <c r="H10" s="15">
        <v>9</v>
      </c>
      <c r="I10" s="6" t="str">
        <f t="shared" si="0"/>
        <v/>
      </c>
      <c r="J10" s="1">
        <v>0.35</v>
      </c>
      <c r="K10" s="1">
        <v>0.35</v>
      </c>
      <c r="L10" s="1">
        <v>0.3</v>
      </c>
      <c r="M10" t="str">
        <f t="shared" si="1"/>
        <v/>
      </c>
      <c r="N10" t="str">
        <f t="shared" si="2"/>
        <v/>
      </c>
      <c r="P10" s="4" t="s">
        <v>26</v>
      </c>
      <c r="Q10" s="6">
        <f>MIN(I2,I3,I13,I15)</f>
        <v>1.5</v>
      </c>
      <c r="R10" s="3" t="s">
        <v>28</v>
      </c>
      <c r="S10" t="str">
        <f>VLOOKUP(Q10,Umrechnungstabellen!D64:E95,2,0)</f>
        <v>Testtheorie &amp; Testkonstruktion</v>
      </c>
    </row>
    <row r="11" spans="1:19" x14ac:dyDescent="0.25">
      <c r="A11" s="3">
        <v>2</v>
      </c>
      <c r="B11" s="13" t="s">
        <v>9</v>
      </c>
      <c r="C11" s="17" t="s">
        <v>32</v>
      </c>
      <c r="H11" s="15">
        <v>12</v>
      </c>
      <c r="I11" s="6" t="str">
        <f t="shared" si="0"/>
        <v/>
      </c>
      <c r="J11" s="1">
        <v>0.7</v>
      </c>
      <c r="K11" s="1"/>
      <c r="L11" s="1">
        <v>0.3</v>
      </c>
      <c r="M11" t="str">
        <f t="shared" si="1"/>
        <v/>
      </c>
      <c r="N11" t="str">
        <f t="shared" si="2"/>
        <v/>
      </c>
      <c r="P11" s="4" t="s">
        <v>27</v>
      </c>
      <c r="Q11" s="6">
        <f>MIN(I5,I6,I7,I9,I10,I12,I14)</f>
        <v>1</v>
      </c>
      <c r="R11" s="3" t="s">
        <v>28</v>
      </c>
      <c r="S11" t="str">
        <f>VLOOKUP(Q11,Umrechnungstabellen!D64:E95,2,0)</f>
        <v>Pädagogische</v>
      </c>
    </row>
    <row r="12" spans="1:19" x14ac:dyDescent="0.25">
      <c r="A12" s="3">
        <v>2</v>
      </c>
      <c r="B12" s="13" t="s">
        <v>33</v>
      </c>
      <c r="C12" s="17" t="s">
        <v>30</v>
      </c>
      <c r="E12" s="15">
        <v>1</v>
      </c>
      <c r="F12" s="15">
        <v>1</v>
      </c>
      <c r="G12" s="15">
        <v>1</v>
      </c>
      <c r="H12" s="15">
        <v>9</v>
      </c>
      <c r="I12" s="6">
        <f t="shared" si="0"/>
        <v>1</v>
      </c>
      <c r="J12" s="1">
        <v>0.35</v>
      </c>
      <c r="K12" s="1">
        <v>0.35</v>
      </c>
      <c r="L12" s="1">
        <v>0.3</v>
      </c>
      <c r="M12">
        <f t="shared" si="1"/>
        <v>1</v>
      </c>
      <c r="N12">
        <f t="shared" si="2"/>
        <v>9</v>
      </c>
    </row>
    <row r="13" spans="1:19" x14ac:dyDescent="0.25">
      <c r="A13" s="3">
        <v>2</v>
      </c>
      <c r="B13" s="13" t="s">
        <v>19</v>
      </c>
      <c r="C13" s="17" t="s">
        <v>32</v>
      </c>
      <c r="H13" s="15">
        <v>6</v>
      </c>
      <c r="I13" s="6" t="str">
        <f t="shared" si="0"/>
        <v/>
      </c>
      <c r="J13" s="1">
        <v>0.7</v>
      </c>
      <c r="K13" s="2"/>
      <c r="L13" s="1">
        <v>0.3</v>
      </c>
      <c r="M13" t="str">
        <f t="shared" si="1"/>
        <v/>
      </c>
      <c r="N13" t="str">
        <f t="shared" si="2"/>
        <v/>
      </c>
    </row>
    <row r="14" spans="1:19" x14ac:dyDescent="0.25">
      <c r="A14" s="3">
        <v>2</v>
      </c>
      <c r="B14" s="13" t="s">
        <v>21</v>
      </c>
      <c r="C14" s="17" t="s">
        <v>30</v>
      </c>
      <c r="E14" s="15">
        <v>1</v>
      </c>
      <c r="F14" s="15">
        <v>2</v>
      </c>
      <c r="G14" s="15">
        <v>5</v>
      </c>
      <c r="H14" s="15">
        <v>9</v>
      </c>
      <c r="I14" s="6">
        <f t="shared" si="0"/>
        <v>2.5499999999999998</v>
      </c>
      <c r="J14" s="1">
        <v>0.35</v>
      </c>
      <c r="K14" s="1">
        <v>0.35</v>
      </c>
      <c r="L14" s="1">
        <v>0.3</v>
      </c>
      <c r="M14">
        <f t="shared" si="1"/>
        <v>3</v>
      </c>
      <c r="N14">
        <f t="shared" si="2"/>
        <v>27</v>
      </c>
    </row>
    <row r="15" spans="1:19" x14ac:dyDescent="0.25">
      <c r="A15" s="3">
        <v>1</v>
      </c>
      <c r="B15" s="13" t="s">
        <v>23</v>
      </c>
      <c r="C15" s="17" t="s">
        <v>30</v>
      </c>
      <c r="E15" s="15">
        <v>1</v>
      </c>
      <c r="F15" s="15">
        <v>2</v>
      </c>
      <c r="G15" s="15">
        <v>2</v>
      </c>
      <c r="H15" s="15">
        <v>6</v>
      </c>
      <c r="I15" s="6">
        <f t="shared" si="0"/>
        <v>1.5</v>
      </c>
      <c r="J15" s="1">
        <v>0.5</v>
      </c>
      <c r="K15" s="1"/>
      <c r="L15" s="1">
        <v>0.5</v>
      </c>
      <c r="M15">
        <f t="shared" si="1"/>
        <v>2</v>
      </c>
      <c r="N15">
        <f t="shared" si="2"/>
        <v>12</v>
      </c>
    </row>
    <row r="16" spans="1:19" x14ac:dyDescent="0.25">
      <c r="B16" s="13"/>
      <c r="C16" s="15"/>
      <c r="I16" s="6" t="str">
        <f t="shared" si="0"/>
        <v/>
      </c>
      <c r="J16" s="1"/>
      <c r="K16" s="1"/>
      <c r="L16" s="1"/>
      <c r="M16" t="str">
        <f t="shared" si="1"/>
        <v/>
      </c>
      <c r="N16" t="str">
        <f t="shared" si="2"/>
        <v/>
      </c>
    </row>
    <row r="17" spans="1:14" x14ac:dyDescent="0.25">
      <c r="A17" s="3">
        <v>3</v>
      </c>
      <c r="B17" s="13" t="s">
        <v>34</v>
      </c>
      <c r="C17" s="17" t="s">
        <v>32</v>
      </c>
      <c r="H17" s="15">
        <v>4</v>
      </c>
      <c r="I17" s="6" t="str">
        <f t="shared" si="0"/>
        <v/>
      </c>
      <c r="J17" s="14">
        <v>0.5</v>
      </c>
      <c r="K17" s="14">
        <v>0.5</v>
      </c>
      <c r="L17" s="14"/>
      <c r="M17" t="str">
        <f t="shared" si="1"/>
        <v/>
      </c>
      <c r="N17" t="str">
        <f t="shared" si="2"/>
        <v/>
      </c>
    </row>
    <row r="18" spans="1:14" x14ac:dyDescent="0.25">
      <c r="A18" s="3">
        <v>3</v>
      </c>
      <c r="B18" s="13" t="s">
        <v>36</v>
      </c>
      <c r="C18" s="17" t="s">
        <v>32</v>
      </c>
      <c r="H18" s="15">
        <v>4</v>
      </c>
      <c r="I18" s="6" t="str">
        <f>IF(C18="Ja",IF(NOT(ISBLANK(E18)),E18*J18)+IF(NOT(ISBLANK(F18)),F18*K18)+IF(NOT(ISBLANK(G18)),G18*L18),"")</f>
        <v/>
      </c>
      <c r="J18" s="14">
        <v>1</v>
      </c>
      <c r="K18" s="14"/>
      <c r="L18" s="14"/>
      <c r="M18" t="str">
        <f t="shared" si="1"/>
        <v/>
      </c>
      <c r="N18" t="str">
        <f t="shared" si="2"/>
        <v/>
      </c>
    </row>
    <row r="19" spans="1:14" x14ac:dyDescent="0.25">
      <c r="A19" s="3">
        <v>3</v>
      </c>
      <c r="B19" s="13" t="s">
        <v>37</v>
      </c>
      <c r="C19" s="17" t="s">
        <v>32</v>
      </c>
      <c r="H19" s="15">
        <v>4</v>
      </c>
      <c r="I19" s="6" t="str">
        <f t="shared" si="0"/>
        <v/>
      </c>
      <c r="J19" s="14">
        <v>1</v>
      </c>
      <c r="K19" s="14"/>
      <c r="L19" s="14"/>
      <c r="M19" t="str">
        <f t="shared" si="1"/>
        <v/>
      </c>
      <c r="N19" t="str">
        <f t="shared" ref="N19:N26" si="3">IF(C19="Ja",M19*H19,"")</f>
        <v/>
      </c>
    </row>
    <row r="20" spans="1:14" x14ac:dyDescent="0.25">
      <c r="A20" s="3">
        <v>3</v>
      </c>
      <c r="B20" s="13" t="s">
        <v>35</v>
      </c>
      <c r="C20" s="17" t="s">
        <v>32</v>
      </c>
      <c r="H20" s="15">
        <v>4</v>
      </c>
      <c r="I20" s="6" t="str">
        <f t="shared" si="0"/>
        <v/>
      </c>
      <c r="J20" s="13"/>
      <c r="K20" s="14"/>
      <c r="L20" s="14"/>
      <c r="M20" t="str">
        <f t="shared" si="1"/>
        <v/>
      </c>
      <c r="N20" t="str">
        <f t="shared" si="3"/>
        <v/>
      </c>
    </row>
    <row r="21" spans="1:14" x14ac:dyDescent="0.25">
      <c r="A21" s="3">
        <v>3</v>
      </c>
      <c r="B21" s="13" t="s">
        <v>38</v>
      </c>
      <c r="C21" s="17" t="s">
        <v>32</v>
      </c>
      <c r="H21" s="15">
        <v>4</v>
      </c>
      <c r="I21" s="6" t="str">
        <f t="shared" si="0"/>
        <v/>
      </c>
      <c r="J21" s="14"/>
      <c r="K21" s="14"/>
      <c r="L21" s="14"/>
      <c r="M21" t="str">
        <f t="shared" si="1"/>
        <v/>
      </c>
      <c r="N21" t="str">
        <f t="shared" si="3"/>
        <v/>
      </c>
    </row>
    <row r="22" spans="1:14" x14ac:dyDescent="0.25">
      <c r="A22" s="3">
        <v>3</v>
      </c>
      <c r="B22" s="13" t="s">
        <v>39</v>
      </c>
      <c r="C22" s="17" t="s">
        <v>32</v>
      </c>
      <c r="H22" s="15">
        <v>4</v>
      </c>
      <c r="I22" s="6" t="str">
        <f t="shared" si="0"/>
        <v/>
      </c>
      <c r="J22" s="14"/>
      <c r="K22" s="14"/>
      <c r="L22" s="14"/>
      <c r="M22" t="str">
        <f t="shared" si="1"/>
        <v/>
      </c>
      <c r="N22" t="str">
        <f t="shared" si="3"/>
        <v/>
      </c>
    </row>
    <row r="23" spans="1:14" x14ac:dyDescent="0.25">
      <c r="A23" s="3">
        <v>3</v>
      </c>
      <c r="B23" s="13" t="s">
        <v>40</v>
      </c>
      <c r="C23" s="17" t="s">
        <v>32</v>
      </c>
      <c r="H23" s="15">
        <v>6</v>
      </c>
      <c r="I23" s="6" t="str">
        <f t="shared" si="0"/>
        <v/>
      </c>
      <c r="J23" s="14"/>
      <c r="K23" s="14"/>
      <c r="L23" s="14"/>
      <c r="M23" t="str">
        <f t="shared" si="1"/>
        <v/>
      </c>
      <c r="N23" t="str">
        <f t="shared" si="3"/>
        <v/>
      </c>
    </row>
    <row r="24" spans="1:14" x14ac:dyDescent="0.25">
      <c r="A24" s="3">
        <v>3</v>
      </c>
      <c r="B24" s="13" t="s">
        <v>42</v>
      </c>
      <c r="C24" s="17" t="s">
        <v>32</v>
      </c>
      <c r="H24" s="15">
        <v>4</v>
      </c>
      <c r="I24" s="6" t="str">
        <f t="shared" si="0"/>
        <v/>
      </c>
      <c r="J24" s="14"/>
      <c r="K24" s="14"/>
      <c r="L24" s="14"/>
      <c r="M24" t="str">
        <f t="shared" si="1"/>
        <v/>
      </c>
      <c r="N24" t="str">
        <f t="shared" si="3"/>
        <v/>
      </c>
    </row>
    <row r="25" spans="1:14" x14ac:dyDescent="0.25">
      <c r="A25" s="3">
        <v>3</v>
      </c>
      <c r="B25" s="13" t="s">
        <v>43</v>
      </c>
      <c r="C25" s="17" t="s">
        <v>32</v>
      </c>
      <c r="H25" s="15">
        <v>4</v>
      </c>
      <c r="I25" s="6" t="str">
        <f t="shared" si="0"/>
        <v/>
      </c>
      <c r="J25" s="1"/>
      <c r="K25" s="1"/>
      <c r="L25" s="1"/>
      <c r="M25" t="str">
        <f t="shared" si="1"/>
        <v/>
      </c>
      <c r="N25" t="str">
        <f t="shared" si="3"/>
        <v/>
      </c>
    </row>
    <row r="26" spans="1:14" x14ac:dyDescent="0.25">
      <c r="A26" s="3">
        <v>3</v>
      </c>
      <c r="B26" s="13" t="s">
        <v>44</v>
      </c>
      <c r="C26" s="17" t="s">
        <v>32</v>
      </c>
      <c r="H26" s="15">
        <v>12</v>
      </c>
      <c r="I26" s="6" t="str">
        <f t="shared" si="0"/>
        <v/>
      </c>
      <c r="J26" s="1"/>
      <c r="K26" s="1"/>
      <c r="L26" s="1"/>
      <c r="M26" t="str">
        <f t="shared" si="1"/>
        <v/>
      </c>
      <c r="N26" t="str">
        <f t="shared" si="3"/>
        <v/>
      </c>
    </row>
    <row r="27" spans="1:14" x14ac:dyDescent="0.25">
      <c r="I27" s="6" t="str">
        <f t="shared" si="0"/>
        <v/>
      </c>
      <c r="J27" s="1"/>
      <c r="K27" s="1"/>
      <c r="L27" s="1"/>
      <c r="M27" t="str">
        <f t="shared" si="1"/>
        <v/>
      </c>
    </row>
    <row r="28" spans="1:14" x14ac:dyDescent="0.25">
      <c r="I28" s="6" t="str">
        <f t="shared" si="0"/>
        <v/>
      </c>
      <c r="J28" s="1"/>
      <c r="K28" s="1"/>
      <c r="L28" s="1"/>
      <c r="M28" t="str">
        <f t="shared" si="1"/>
        <v/>
      </c>
    </row>
    <row r="29" spans="1:14" x14ac:dyDescent="0.25">
      <c r="I29" s="6" t="str">
        <f t="shared" si="0"/>
        <v/>
      </c>
      <c r="J29" s="1"/>
      <c r="K29" s="1"/>
      <c r="L29" s="1"/>
      <c r="M29" t="str">
        <f t="shared" si="1"/>
        <v/>
      </c>
    </row>
    <row r="30" spans="1:14" x14ac:dyDescent="0.25">
      <c r="I30" s="6" t="str">
        <f t="shared" si="0"/>
        <v/>
      </c>
      <c r="J30" s="1"/>
      <c r="K30" s="1"/>
      <c r="L30" s="1"/>
      <c r="M30" t="str">
        <f t="shared" si="1"/>
        <v/>
      </c>
    </row>
    <row r="31" spans="1:14" x14ac:dyDescent="0.25">
      <c r="I31" s="6" t="str">
        <f t="shared" si="0"/>
        <v/>
      </c>
      <c r="J31" s="1"/>
      <c r="K31" s="1"/>
      <c r="L31" s="1"/>
      <c r="M31" t="str">
        <f t="shared" si="1"/>
        <v/>
      </c>
    </row>
    <row r="32" spans="1:14" x14ac:dyDescent="0.25">
      <c r="J32" s="1"/>
      <c r="K32" s="1"/>
      <c r="L32" s="1"/>
      <c r="M32" t="str">
        <f t="shared" si="1"/>
        <v/>
      </c>
    </row>
    <row r="33" spans="10:12" x14ac:dyDescent="0.25">
      <c r="J33" s="1"/>
      <c r="K33" s="1"/>
      <c r="L33" s="1"/>
    </row>
    <row r="34" spans="10:12" x14ac:dyDescent="0.25">
      <c r="J34" s="1"/>
      <c r="K34" s="1"/>
      <c r="L34" s="1"/>
    </row>
    <row r="35" spans="10:12" x14ac:dyDescent="0.25">
      <c r="J35" s="1"/>
      <c r="K35" s="1"/>
      <c r="L35" s="1"/>
    </row>
    <row r="36" spans="10:12" x14ac:dyDescent="0.25">
      <c r="J36" s="1"/>
      <c r="K36" s="1"/>
      <c r="L36" s="1"/>
    </row>
    <row r="37" spans="10:12" x14ac:dyDescent="0.25">
      <c r="J37" s="1"/>
      <c r="K37" s="1"/>
      <c r="L37" s="1"/>
    </row>
    <row r="38" spans="10:12" x14ac:dyDescent="0.25">
      <c r="J38" s="1"/>
      <c r="K38" s="1"/>
      <c r="L38" s="1"/>
    </row>
    <row r="39" spans="10:12" x14ac:dyDescent="0.25">
      <c r="J39" s="1"/>
      <c r="K39" s="1"/>
      <c r="L39" s="1"/>
    </row>
    <row r="40" spans="10:12" x14ac:dyDescent="0.25">
      <c r="J40" s="1"/>
      <c r="K40" s="1"/>
      <c r="L40" s="1"/>
    </row>
  </sheetData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Umrechnungstabellen!$G$65:$G$66</xm:f>
          </x14:formula1>
          <xm:sqref>C2:C55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54" workbookViewId="0">
      <selection activeCell="B93" sqref="B93"/>
    </sheetView>
  </sheetViews>
  <sheetFormatPr baseColWidth="10" defaultColWidth="9.140625" defaultRowHeight="15" x14ac:dyDescent="0.25"/>
  <cols>
    <col min="5" max="5" width="28.42578125" customWidth="1"/>
    <col min="7" max="7" width="13" customWidth="1"/>
  </cols>
  <sheetData>
    <row r="1" spans="1:2" x14ac:dyDescent="0.25">
      <c r="A1">
        <v>5</v>
      </c>
      <c r="B1">
        <v>4</v>
      </c>
    </row>
    <row r="2" spans="1:2" x14ac:dyDescent="0.25">
      <c r="A2">
        <v>5.0999999999999996</v>
      </c>
      <c r="B2">
        <v>4</v>
      </c>
    </row>
    <row r="3" spans="1:2" x14ac:dyDescent="0.25">
      <c r="A3">
        <v>5.2</v>
      </c>
      <c r="B3">
        <v>4</v>
      </c>
    </row>
    <row r="4" spans="1:2" x14ac:dyDescent="0.25">
      <c r="A4">
        <v>5.3</v>
      </c>
      <c r="B4">
        <v>3.9</v>
      </c>
    </row>
    <row r="5" spans="1:2" x14ac:dyDescent="0.25">
      <c r="A5">
        <v>5.4</v>
      </c>
      <c r="B5">
        <v>3.9</v>
      </c>
    </row>
    <row r="6" spans="1:2" x14ac:dyDescent="0.25">
      <c r="A6">
        <v>5.5</v>
      </c>
      <c r="B6">
        <v>3.9</v>
      </c>
    </row>
    <row r="7" spans="1:2" x14ac:dyDescent="0.25">
      <c r="A7">
        <v>5.6</v>
      </c>
      <c r="B7">
        <v>3.9</v>
      </c>
    </row>
    <row r="8" spans="1:2" x14ac:dyDescent="0.25">
      <c r="A8">
        <v>5.7</v>
      </c>
      <c r="B8">
        <v>3.8</v>
      </c>
    </row>
    <row r="9" spans="1:2" x14ac:dyDescent="0.25">
      <c r="A9">
        <v>5.8</v>
      </c>
      <c r="B9">
        <v>3.8</v>
      </c>
    </row>
    <row r="10" spans="1:2" x14ac:dyDescent="0.25">
      <c r="A10">
        <v>5.9</v>
      </c>
      <c r="B10">
        <v>3.8</v>
      </c>
    </row>
    <row r="11" spans="1:2" x14ac:dyDescent="0.25">
      <c r="A11">
        <v>6</v>
      </c>
      <c r="B11">
        <v>3.7</v>
      </c>
    </row>
    <row r="12" spans="1:2" x14ac:dyDescent="0.25">
      <c r="A12">
        <v>6.1</v>
      </c>
      <c r="B12">
        <v>3.7</v>
      </c>
    </row>
    <row r="13" spans="1:2" x14ac:dyDescent="0.25">
      <c r="A13">
        <v>6.2</v>
      </c>
      <c r="B13">
        <v>3.7</v>
      </c>
    </row>
    <row r="14" spans="1:2" x14ac:dyDescent="0.25">
      <c r="A14">
        <v>6.3</v>
      </c>
      <c r="B14">
        <v>3.6</v>
      </c>
    </row>
    <row r="15" spans="1:2" x14ac:dyDescent="0.25">
      <c r="A15">
        <v>6.4</v>
      </c>
      <c r="B15">
        <v>3.6</v>
      </c>
    </row>
    <row r="16" spans="1:2" x14ac:dyDescent="0.25">
      <c r="A16">
        <v>6.5</v>
      </c>
      <c r="B16">
        <v>3.5</v>
      </c>
    </row>
    <row r="17" spans="1:2" x14ac:dyDescent="0.25">
      <c r="A17">
        <v>6.6</v>
      </c>
      <c r="B17">
        <v>3.5</v>
      </c>
    </row>
    <row r="18" spans="1:2" x14ac:dyDescent="0.25">
      <c r="A18">
        <v>6.7</v>
      </c>
      <c r="B18">
        <v>3.4</v>
      </c>
    </row>
    <row r="19" spans="1:2" x14ac:dyDescent="0.25">
      <c r="A19">
        <v>6.8</v>
      </c>
      <c r="B19">
        <v>3.4</v>
      </c>
    </row>
    <row r="20" spans="1:2" x14ac:dyDescent="0.25">
      <c r="A20">
        <v>6.9</v>
      </c>
      <c r="B20">
        <v>3.4</v>
      </c>
    </row>
    <row r="21" spans="1:2" x14ac:dyDescent="0.25">
      <c r="A21">
        <v>7</v>
      </c>
      <c r="B21">
        <v>3.3</v>
      </c>
    </row>
    <row r="22" spans="1:2" x14ac:dyDescent="0.25">
      <c r="A22">
        <v>7.1</v>
      </c>
      <c r="B22">
        <v>3.3</v>
      </c>
    </row>
    <row r="23" spans="1:2" x14ac:dyDescent="0.25">
      <c r="A23">
        <v>7.2</v>
      </c>
      <c r="B23">
        <v>3.3</v>
      </c>
    </row>
    <row r="24" spans="1:2" x14ac:dyDescent="0.25">
      <c r="A24">
        <v>7.3</v>
      </c>
      <c r="B24">
        <v>3.2</v>
      </c>
    </row>
    <row r="25" spans="1:2" x14ac:dyDescent="0.25">
      <c r="A25">
        <v>7.4</v>
      </c>
      <c r="B25">
        <v>3.2</v>
      </c>
    </row>
    <row r="26" spans="1:2" x14ac:dyDescent="0.25">
      <c r="A26">
        <v>7.5</v>
      </c>
      <c r="B26">
        <v>3.2</v>
      </c>
    </row>
    <row r="27" spans="1:2" x14ac:dyDescent="0.25">
      <c r="A27">
        <v>7.6</v>
      </c>
      <c r="B27">
        <v>3.2</v>
      </c>
    </row>
    <row r="28" spans="1:2" x14ac:dyDescent="0.25">
      <c r="A28">
        <v>7.7</v>
      </c>
      <c r="B28">
        <v>3.1</v>
      </c>
    </row>
    <row r="29" spans="1:2" x14ac:dyDescent="0.25">
      <c r="A29">
        <v>7.8</v>
      </c>
      <c r="B29">
        <v>3.1</v>
      </c>
    </row>
    <row r="30" spans="1:2" x14ac:dyDescent="0.25">
      <c r="A30">
        <v>7.9</v>
      </c>
      <c r="B30">
        <v>3.1</v>
      </c>
    </row>
    <row r="31" spans="1:2" x14ac:dyDescent="0.25">
      <c r="A31">
        <v>8</v>
      </c>
      <c r="B31">
        <v>3</v>
      </c>
    </row>
    <row r="32" spans="1:2" x14ac:dyDescent="0.25">
      <c r="A32">
        <v>8.1</v>
      </c>
      <c r="B32">
        <v>3</v>
      </c>
    </row>
    <row r="33" spans="1:2" x14ac:dyDescent="0.25">
      <c r="A33">
        <v>8.1999999999999993</v>
      </c>
      <c r="B33">
        <v>3</v>
      </c>
    </row>
    <row r="34" spans="1:2" x14ac:dyDescent="0.25">
      <c r="A34">
        <v>8.3000000000000007</v>
      </c>
      <c r="B34">
        <v>2.9</v>
      </c>
    </row>
    <row r="35" spans="1:2" x14ac:dyDescent="0.25">
      <c r="A35">
        <v>8.4</v>
      </c>
      <c r="B35">
        <v>2.9</v>
      </c>
    </row>
    <row r="36" spans="1:2" x14ac:dyDescent="0.25">
      <c r="A36">
        <v>8.5</v>
      </c>
      <c r="B36">
        <v>2.9</v>
      </c>
    </row>
    <row r="37" spans="1:2" x14ac:dyDescent="0.25">
      <c r="A37">
        <v>8.6</v>
      </c>
      <c r="B37">
        <v>2.9</v>
      </c>
    </row>
    <row r="38" spans="1:2" x14ac:dyDescent="0.25">
      <c r="A38">
        <v>8.6999999999999993</v>
      </c>
      <c r="B38">
        <v>2.8</v>
      </c>
    </row>
    <row r="39" spans="1:2" x14ac:dyDescent="0.25">
      <c r="A39">
        <v>8.8000000000000007</v>
      </c>
      <c r="B39">
        <v>2.8</v>
      </c>
    </row>
    <row r="40" spans="1:2" x14ac:dyDescent="0.25">
      <c r="A40">
        <v>8.9</v>
      </c>
      <c r="B40">
        <v>2.8</v>
      </c>
    </row>
    <row r="41" spans="1:2" x14ac:dyDescent="0.25">
      <c r="A41">
        <v>9</v>
      </c>
      <c r="B41">
        <v>2.7</v>
      </c>
    </row>
    <row r="42" spans="1:2" x14ac:dyDescent="0.25">
      <c r="A42">
        <v>9.1</v>
      </c>
      <c r="B42">
        <v>2.7</v>
      </c>
    </row>
    <row r="43" spans="1:2" x14ac:dyDescent="0.25">
      <c r="A43">
        <v>9.1999999999999993</v>
      </c>
      <c r="B43">
        <v>2.7</v>
      </c>
    </row>
    <row r="44" spans="1:2" x14ac:dyDescent="0.25">
      <c r="A44">
        <v>9.3000000000000007</v>
      </c>
      <c r="B44">
        <v>2.6</v>
      </c>
    </row>
    <row r="45" spans="1:2" x14ac:dyDescent="0.25">
      <c r="A45">
        <v>9.4</v>
      </c>
      <c r="B45">
        <v>2.6</v>
      </c>
    </row>
    <row r="46" spans="1:2" x14ac:dyDescent="0.25">
      <c r="A46">
        <v>9.5</v>
      </c>
      <c r="B46">
        <v>2.5</v>
      </c>
    </row>
    <row r="47" spans="1:2" x14ac:dyDescent="0.25">
      <c r="A47">
        <v>9.6</v>
      </c>
      <c r="B47">
        <v>2.5</v>
      </c>
    </row>
    <row r="48" spans="1:2" x14ac:dyDescent="0.25">
      <c r="A48">
        <v>9.6999999999999993</v>
      </c>
      <c r="B48">
        <v>2.4</v>
      </c>
    </row>
    <row r="49" spans="1:7" x14ac:dyDescent="0.25">
      <c r="A49">
        <v>9.8000000000000007</v>
      </c>
      <c r="B49">
        <v>2.4</v>
      </c>
    </row>
    <row r="50" spans="1:7" x14ac:dyDescent="0.25">
      <c r="A50">
        <v>9.9</v>
      </c>
      <c r="B50">
        <v>2.4</v>
      </c>
    </row>
    <row r="51" spans="1:7" x14ac:dyDescent="0.25">
      <c r="A51">
        <v>10</v>
      </c>
      <c r="B51">
        <v>2.2999999999999998</v>
      </c>
    </row>
    <row r="52" spans="1:7" x14ac:dyDescent="0.25">
      <c r="A52">
        <v>10.1</v>
      </c>
      <c r="B52">
        <v>2.2999999999999998</v>
      </c>
    </row>
    <row r="53" spans="1:7" x14ac:dyDescent="0.25">
      <c r="A53">
        <v>10.199999999999999</v>
      </c>
      <c r="B53">
        <v>2.2999999999999998</v>
      </c>
    </row>
    <row r="54" spans="1:7" x14ac:dyDescent="0.25">
      <c r="A54">
        <v>10.3</v>
      </c>
      <c r="B54">
        <v>2.2000000000000002</v>
      </c>
    </row>
    <row r="55" spans="1:7" x14ac:dyDescent="0.25">
      <c r="A55">
        <v>10.4</v>
      </c>
      <c r="B55">
        <v>2.2000000000000002</v>
      </c>
    </row>
    <row r="56" spans="1:7" x14ac:dyDescent="0.25">
      <c r="A56">
        <v>10.5</v>
      </c>
      <c r="B56">
        <v>2.2000000000000002</v>
      </c>
    </row>
    <row r="57" spans="1:7" x14ac:dyDescent="0.25">
      <c r="A57">
        <v>10.6</v>
      </c>
      <c r="B57">
        <v>2.2000000000000002</v>
      </c>
    </row>
    <row r="58" spans="1:7" x14ac:dyDescent="0.25">
      <c r="A58">
        <v>10.7</v>
      </c>
      <c r="B58">
        <v>2.1</v>
      </c>
    </row>
    <row r="59" spans="1:7" x14ac:dyDescent="0.25">
      <c r="A59">
        <v>10.8</v>
      </c>
      <c r="B59">
        <v>2.1</v>
      </c>
    </row>
    <row r="60" spans="1:7" x14ac:dyDescent="0.25">
      <c r="A60">
        <v>10.9</v>
      </c>
      <c r="B60">
        <v>2.1</v>
      </c>
    </row>
    <row r="61" spans="1:7" x14ac:dyDescent="0.25">
      <c r="A61">
        <v>11</v>
      </c>
      <c r="B61">
        <v>2</v>
      </c>
    </row>
    <row r="62" spans="1:7" x14ac:dyDescent="0.25">
      <c r="A62">
        <v>11.1</v>
      </c>
      <c r="B62">
        <v>2</v>
      </c>
    </row>
    <row r="63" spans="1:7" x14ac:dyDescent="0.25">
      <c r="A63">
        <v>11.2</v>
      </c>
      <c r="B63">
        <v>2</v>
      </c>
    </row>
    <row r="64" spans="1:7" x14ac:dyDescent="0.25">
      <c r="A64">
        <v>11.3</v>
      </c>
      <c r="B64">
        <v>1.9</v>
      </c>
      <c r="D64">
        <f>'Bachelor-Schnitt'!I2</f>
        <v>7.9</v>
      </c>
      <c r="E64" t="str">
        <f>'Bachelor-Schnitt'!B2</f>
        <v>Biologische</v>
      </c>
      <c r="G64" s="4" t="s">
        <v>31</v>
      </c>
    </row>
    <row r="65" spans="1:7" x14ac:dyDescent="0.25">
      <c r="A65">
        <v>11.4</v>
      </c>
      <c r="B65">
        <v>1.9</v>
      </c>
      <c r="D65">
        <f>'Bachelor-Schnitt'!I3</f>
        <v>10.1</v>
      </c>
      <c r="E65" t="str">
        <f>'Bachelor-Schnitt'!B3</f>
        <v>Allgemeine 2</v>
      </c>
      <c r="G65" t="s">
        <v>30</v>
      </c>
    </row>
    <row r="66" spans="1:7" x14ac:dyDescent="0.25">
      <c r="A66">
        <v>11.5</v>
      </c>
      <c r="B66">
        <v>1.9</v>
      </c>
      <c r="D66">
        <f>'Bachelor-Schnitt'!I4</f>
        <v>14</v>
      </c>
      <c r="E66" t="str">
        <f>'Bachelor-Schnitt'!B4</f>
        <v>Statistik</v>
      </c>
      <c r="G66" t="s">
        <v>32</v>
      </c>
    </row>
    <row r="67" spans="1:7" x14ac:dyDescent="0.25">
      <c r="A67">
        <v>11.6</v>
      </c>
      <c r="B67">
        <v>1.9</v>
      </c>
      <c r="D67">
        <f>'Bachelor-Schnitt'!I5</f>
        <v>10</v>
      </c>
      <c r="E67" t="str">
        <f>'Bachelor-Schnitt'!B5</f>
        <v>Entwicklung</v>
      </c>
    </row>
    <row r="68" spans="1:7" x14ac:dyDescent="0.25">
      <c r="A68">
        <v>11.7</v>
      </c>
      <c r="B68">
        <v>1.8</v>
      </c>
      <c r="D68">
        <f>'Bachelor-Schnitt'!I6</f>
        <v>12.999999999999998</v>
      </c>
      <c r="E68" t="str">
        <f>'Bachelor-Schnitt'!B6</f>
        <v>Differentielle</v>
      </c>
    </row>
    <row r="69" spans="1:7" x14ac:dyDescent="0.25">
      <c r="A69">
        <v>11.8</v>
      </c>
      <c r="B69">
        <v>1.8</v>
      </c>
      <c r="D69">
        <f>'Bachelor-Schnitt'!I7</f>
        <v>12.75</v>
      </c>
      <c r="E69" t="str">
        <f>'Bachelor-Schnitt'!B7</f>
        <v>Allgemeine 1</v>
      </c>
    </row>
    <row r="70" spans="1:7" x14ac:dyDescent="0.25">
      <c r="A70">
        <v>11.9</v>
      </c>
      <c r="B70">
        <v>1.8</v>
      </c>
      <c r="D70" t="str">
        <f>'Bachelor-Schnitt'!I8</f>
        <v/>
      </c>
      <c r="E70">
        <f>'Bachelor-Schnitt'!B8</f>
        <v>0</v>
      </c>
    </row>
    <row r="71" spans="1:7" x14ac:dyDescent="0.25">
      <c r="A71">
        <v>12</v>
      </c>
      <c r="B71">
        <v>1.7</v>
      </c>
      <c r="D71" t="str">
        <f>'Bachelor-Schnitt'!I9</f>
        <v/>
      </c>
      <c r="E71" t="str">
        <f>'Bachelor-Schnitt'!B9</f>
        <v>Klinische</v>
      </c>
    </row>
    <row r="72" spans="1:7" x14ac:dyDescent="0.25">
      <c r="A72">
        <v>12.1</v>
      </c>
      <c r="B72">
        <v>1.7</v>
      </c>
      <c r="D72" t="str">
        <f>'Bachelor-Schnitt'!I10</f>
        <v/>
      </c>
      <c r="E72" t="str">
        <f>'Bachelor-Schnitt'!B10</f>
        <v>Diagnostik</v>
      </c>
    </row>
    <row r="73" spans="1:7" x14ac:dyDescent="0.25">
      <c r="A73">
        <v>12.2</v>
      </c>
      <c r="B73">
        <v>1.7</v>
      </c>
      <c r="D73" t="str">
        <f>'Bachelor-Schnitt'!I11</f>
        <v/>
      </c>
      <c r="E73" t="str">
        <f>'Bachelor-Schnitt'!B11</f>
        <v>ExPra</v>
      </c>
    </row>
    <row r="74" spans="1:7" x14ac:dyDescent="0.25">
      <c r="A74">
        <v>12.3</v>
      </c>
      <c r="B74">
        <v>1.6</v>
      </c>
      <c r="D74">
        <f>'Bachelor-Schnitt'!I12</f>
        <v>1</v>
      </c>
      <c r="E74" t="str">
        <f>'Bachelor-Schnitt'!B12</f>
        <v>Pädagogische</v>
      </c>
    </row>
    <row r="75" spans="1:7" x14ac:dyDescent="0.25">
      <c r="A75">
        <v>12.4</v>
      </c>
      <c r="B75">
        <v>1.6</v>
      </c>
      <c r="D75" t="str">
        <f>'Bachelor-Schnitt'!I13</f>
        <v/>
      </c>
      <c r="E75" t="str">
        <f>'Bachelor-Schnitt'!B13</f>
        <v>Sozialpsychologie</v>
      </c>
    </row>
    <row r="76" spans="1:7" x14ac:dyDescent="0.25">
      <c r="A76">
        <v>12.5</v>
      </c>
      <c r="B76">
        <v>1.5</v>
      </c>
      <c r="D76">
        <f>'Bachelor-Schnitt'!I14</f>
        <v>2.5499999999999998</v>
      </c>
      <c r="E76" t="str">
        <f>'Bachelor-Schnitt'!B14</f>
        <v>A&amp;O</v>
      </c>
    </row>
    <row r="77" spans="1:7" x14ac:dyDescent="0.25">
      <c r="A77">
        <v>12.6</v>
      </c>
      <c r="B77">
        <v>1.5</v>
      </c>
      <c r="D77">
        <f>'Bachelor-Schnitt'!I15</f>
        <v>1.5</v>
      </c>
      <c r="E77" t="str">
        <f>'Bachelor-Schnitt'!B15</f>
        <v>Testtheorie &amp; Testkonstruktion</v>
      </c>
    </row>
    <row r="78" spans="1:7" x14ac:dyDescent="0.25">
      <c r="A78">
        <v>12.7</v>
      </c>
      <c r="B78">
        <v>1.4</v>
      </c>
      <c r="D78" t="str">
        <f>'Bachelor-Schnitt'!I16</f>
        <v/>
      </c>
      <c r="E78">
        <f>'Bachelor-Schnitt'!B16</f>
        <v>0</v>
      </c>
    </row>
    <row r="79" spans="1:7" x14ac:dyDescent="0.25">
      <c r="A79">
        <v>12.8</v>
      </c>
      <c r="B79">
        <v>1.4</v>
      </c>
      <c r="D79" t="str">
        <f>'Bachelor-Schnitt'!I17</f>
        <v/>
      </c>
      <c r="E79" t="str">
        <f>'Bachelor-Schnitt'!B17</f>
        <v>WPM1 A</v>
      </c>
    </row>
    <row r="80" spans="1:7" x14ac:dyDescent="0.25">
      <c r="A80">
        <v>12.9</v>
      </c>
      <c r="B80">
        <v>1.4</v>
      </c>
      <c r="D80" t="str">
        <f>'Bachelor-Schnitt'!I18</f>
        <v/>
      </c>
      <c r="E80" t="str">
        <f>'Bachelor-Schnitt'!B18</f>
        <v>WPM1 B</v>
      </c>
    </row>
    <row r="81" spans="1:5" x14ac:dyDescent="0.25">
      <c r="A81">
        <v>13</v>
      </c>
      <c r="B81">
        <v>1.3</v>
      </c>
      <c r="D81" t="str">
        <f>'Bachelor-Schnitt'!I19</f>
        <v/>
      </c>
      <c r="E81" t="str">
        <f>'Bachelor-Schnitt'!B19</f>
        <v>WPM2 A</v>
      </c>
    </row>
    <row r="82" spans="1:5" x14ac:dyDescent="0.25">
      <c r="A82">
        <v>13.1</v>
      </c>
      <c r="B82">
        <v>1.3</v>
      </c>
      <c r="D82" t="str">
        <f>'Bachelor-Schnitt'!I20</f>
        <v/>
      </c>
      <c r="E82" t="str">
        <f>'Bachelor-Schnitt'!B20</f>
        <v>WPM2 B</v>
      </c>
    </row>
    <row r="83" spans="1:5" x14ac:dyDescent="0.25">
      <c r="A83">
        <v>13.2</v>
      </c>
      <c r="B83">
        <v>1.3</v>
      </c>
      <c r="D83" t="str">
        <f>'Bachelor-Schnitt'!I21</f>
        <v/>
      </c>
      <c r="E83" t="str">
        <f>'Bachelor-Schnitt'!B21</f>
        <v>WPM3 A</v>
      </c>
    </row>
    <row r="84" spans="1:5" x14ac:dyDescent="0.25">
      <c r="A84">
        <v>13.3</v>
      </c>
      <c r="B84">
        <v>1.2</v>
      </c>
      <c r="D84" t="str">
        <f>'Bachelor-Schnitt'!I22</f>
        <v/>
      </c>
      <c r="E84" t="str">
        <f>'Bachelor-Schnitt'!B22</f>
        <v>WPM3 B</v>
      </c>
    </row>
    <row r="85" spans="1:5" x14ac:dyDescent="0.25">
      <c r="A85">
        <v>13.4</v>
      </c>
      <c r="B85">
        <v>1.2</v>
      </c>
      <c r="D85" t="str">
        <f>'Bachelor-Schnitt'!I23</f>
        <v/>
      </c>
      <c r="E85" t="str">
        <f>'Bachelor-Schnitt'!B23</f>
        <v>Referenzfach</v>
      </c>
    </row>
    <row r="86" spans="1:5" x14ac:dyDescent="0.25">
      <c r="A86">
        <v>13.5</v>
      </c>
      <c r="B86">
        <v>1.2</v>
      </c>
      <c r="D86" t="str">
        <f>'Bachelor-Schnitt'!I24</f>
        <v/>
      </c>
      <c r="E86" t="str">
        <f>'Bachelor-Schnitt'!B24</f>
        <v>Abschlussmodul A</v>
      </c>
    </row>
    <row r="87" spans="1:5" x14ac:dyDescent="0.25">
      <c r="A87">
        <v>13.6</v>
      </c>
      <c r="B87">
        <v>1.2</v>
      </c>
      <c r="D87" t="str">
        <f>'Bachelor-Schnitt'!I25</f>
        <v/>
      </c>
      <c r="E87" t="str">
        <f>'Bachelor-Schnitt'!B25</f>
        <v>Abschlussmodul B</v>
      </c>
    </row>
    <row r="88" spans="1:5" x14ac:dyDescent="0.25">
      <c r="A88">
        <v>13.7</v>
      </c>
      <c r="B88">
        <v>1.1000000000000001</v>
      </c>
      <c r="D88" t="str">
        <f>'Bachelor-Schnitt'!I26</f>
        <v/>
      </c>
      <c r="E88" t="str">
        <f>'Bachelor-Schnitt'!B26</f>
        <v>Thesis-Modul</v>
      </c>
    </row>
    <row r="89" spans="1:5" x14ac:dyDescent="0.25">
      <c r="A89">
        <v>13.8</v>
      </c>
      <c r="B89">
        <v>1.1000000000000001</v>
      </c>
      <c r="D89" t="str">
        <f>'Bachelor-Schnitt'!I27</f>
        <v/>
      </c>
      <c r="E89">
        <f>'Bachelor-Schnitt'!B27</f>
        <v>0</v>
      </c>
    </row>
    <row r="90" spans="1:5" x14ac:dyDescent="0.25">
      <c r="A90">
        <v>13.9</v>
      </c>
      <c r="B90">
        <v>1.1000000000000001</v>
      </c>
      <c r="D90" t="str">
        <f>'Bachelor-Schnitt'!I28</f>
        <v/>
      </c>
      <c r="E90">
        <f>'Bachelor-Schnitt'!B28</f>
        <v>0</v>
      </c>
    </row>
    <row r="91" spans="1:5" x14ac:dyDescent="0.25">
      <c r="A91">
        <v>14</v>
      </c>
      <c r="B91">
        <v>1</v>
      </c>
      <c r="D91" t="str">
        <f>'Bachelor-Schnitt'!I29</f>
        <v/>
      </c>
      <c r="E91">
        <f>'Bachelor-Schnitt'!B29</f>
        <v>0</v>
      </c>
    </row>
    <row r="92" spans="1:5" x14ac:dyDescent="0.25">
      <c r="A92">
        <v>14.1</v>
      </c>
      <c r="B92">
        <v>1</v>
      </c>
      <c r="D92" t="str">
        <f>'Bachelor-Schnitt'!I30</f>
        <v/>
      </c>
      <c r="E92">
        <f>'Bachelor-Schnitt'!B30</f>
        <v>0</v>
      </c>
    </row>
    <row r="93" spans="1:5" x14ac:dyDescent="0.25">
      <c r="A93">
        <v>14.2</v>
      </c>
      <c r="B93">
        <v>1</v>
      </c>
      <c r="D93" t="str">
        <f>'Bachelor-Schnitt'!I31</f>
        <v/>
      </c>
      <c r="E93">
        <f>'Bachelor-Schnitt'!B31</f>
        <v>0</v>
      </c>
    </row>
    <row r="94" spans="1:5" x14ac:dyDescent="0.25">
      <c r="A94">
        <v>14.3</v>
      </c>
      <c r="B94">
        <v>0.9</v>
      </c>
      <c r="D94">
        <f>'Bachelor-Schnitt'!I32</f>
        <v>0</v>
      </c>
      <c r="E94">
        <f>'Bachelor-Schnitt'!B32</f>
        <v>0</v>
      </c>
    </row>
    <row r="95" spans="1:5" x14ac:dyDescent="0.25">
      <c r="A95">
        <v>14.4</v>
      </c>
      <c r="B95">
        <v>0.9</v>
      </c>
      <c r="D95">
        <f>'Bachelor-Schnitt'!I33</f>
        <v>0</v>
      </c>
      <c r="E95">
        <f>'Bachelor-Schnitt'!B33</f>
        <v>0</v>
      </c>
    </row>
    <row r="96" spans="1:5" x14ac:dyDescent="0.25">
      <c r="A96">
        <v>14.5</v>
      </c>
      <c r="B96">
        <v>0.9</v>
      </c>
      <c r="D96">
        <f>'Bachelor-Schnitt'!I34</f>
        <v>0</v>
      </c>
      <c r="E96">
        <f>'Bachelor-Schnitt'!B34</f>
        <v>0</v>
      </c>
    </row>
    <row r="97" spans="1:5" x14ac:dyDescent="0.25">
      <c r="A97">
        <v>14.6</v>
      </c>
      <c r="B97">
        <v>0.9</v>
      </c>
      <c r="D97">
        <f>'Bachelor-Schnitt'!I35</f>
        <v>0</v>
      </c>
      <c r="E97">
        <f>'Bachelor-Schnitt'!B35</f>
        <v>0</v>
      </c>
    </row>
    <row r="98" spans="1:5" x14ac:dyDescent="0.25">
      <c r="A98">
        <v>14.7</v>
      </c>
      <c r="B98">
        <v>0.8</v>
      </c>
      <c r="D98">
        <f>'Bachelor-Schnitt'!I36</f>
        <v>0</v>
      </c>
      <c r="E98">
        <f>'Bachelor-Schnitt'!B36</f>
        <v>0</v>
      </c>
    </row>
    <row r="99" spans="1:5" x14ac:dyDescent="0.25">
      <c r="A99">
        <v>14.8</v>
      </c>
      <c r="B99">
        <v>0.8</v>
      </c>
      <c r="D99">
        <f>'Bachelor-Schnitt'!I37</f>
        <v>0</v>
      </c>
      <c r="E99">
        <f>'Bachelor-Schnitt'!B37</f>
        <v>0</v>
      </c>
    </row>
    <row r="100" spans="1:5" x14ac:dyDescent="0.25">
      <c r="A100">
        <v>14.9</v>
      </c>
      <c r="B100">
        <v>0.8</v>
      </c>
      <c r="D100">
        <f>'Bachelor-Schnitt'!I38</f>
        <v>0</v>
      </c>
      <c r="E100">
        <f>'Bachelor-Schnitt'!B38</f>
        <v>0</v>
      </c>
    </row>
    <row r="101" spans="1:5" x14ac:dyDescent="0.25">
      <c r="A101">
        <v>15</v>
      </c>
      <c r="B101">
        <v>0.7</v>
      </c>
      <c r="D101">
        <f>'Bachelor-Schnitt'!I39</f>
        <v>0</v>
      </c>
      <c r="E101">
        <f>'Bachelor-Schnitt'!B39</f>
        <v>0</v>
      </c>
    </row>
  </sheetData>
  <sortState ref="A1:B101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Bachelor-Schnitt</vt:lpstr>
      <vt:lpstr>Umrechnungstabellen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2016-07-01T21:04:13Z</dcterms:modified>
</cp:coreProperties>
</file>